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080" windowWidth="19320" windowHeight="8310"/>
  </bookViews>
  <sheets>
    <sheet name=" разделение по району и сп" sheetId="3" r:id="rId1"/>
    <sheet name="Перечень" sheetId="1" r:id="rId2"/>
    <sheet name="Лист1" sheetId="2" r:id="rId3"/>
  </sheets>
  <externalReferences>
    <externalReference r:id="rId4"/>
  </externalReferences>
  <definedNames>
    <definedName name="_xlnm._FilterDatabase" localSheetId="0" hidden="1">' разделение по району и сп'!$A$6:$K$40</definedName>
    <definedName name="_xlnm._FilterDatabase" localSheetId="1" hidden="1">Перечень!$A$6:$M$30</definedName>
  </definedNames>
  <calcPr calcId="145621"/>
</workbook>
</file>

<file path=xl/calcChain.xml><?xml version="1.0" encoding="utf-8"?>
<calcChain xmlns="http://schemas.openxmlformats.org/spreadsheetml/2006/main">
  <c r="G12" i="3" l="1"/>
  <c r="K43" i="3" l="1"/>
  <c r="G42" i="3"/>
  <c r="K42" i="3"/>
  <c r="F41" i="3"/>
  <c r="G41" i="3"/>
  <c r="H41" i="3"/>
  <c r="I41" i="3"/>
  <c r="J41" i="3"/>
  <c r="K41" i="3"/>
  <c r="E41" i="3"/>
  <c r="F39" i="3"/>
  <c r="G39" i="3"/>
  <c r="H39" i="3"/>
  <c r="I39" i="3"/>
  <c r="J39" i="3"/>
  <c r="K39" i="3"/>
  <c r="E39" i="3"/>
  <c r="F36" i="3"/>
  <c r="G36" i="3"/>
  <c r="H36" i="3"/>
  <c r="I36" i="3"/>
  <c r="J36" i="3"/>
  <c r="K36" i="3"/>
  <c r="F34" i="3"/>
  <c r="G34" i="3"/>
  <c r="H34" i="3"/>
  <c r="I34" i="3"/>
  <c r="J34" i="3"/>
  <c r="K34" i="3"/>
  <c r="F29" i="3"/>
  <c r="F42" i="3" s="1"/>
  <c r="F43" i="3" s="1"/>
  <c r="G29" i="3"/>
  <c r="H29" i="3"/>
  <c r="I29" i="3"/>
  <c r="J29" i="3"/>
  <c r="J42" i="3" s="1"/>
  <c r="J43" i="3" s="1"/>
  <c r="F24" i="3"/>
  <c r="G24" i="3"/>
  <c r="H24" i="3"/>
  <c r="I24" i="3"/>
  <c r="I42" i="3" s="1"/>
  <c r="I43" i="3" s="1"/>
  <c r="J24" i="3"/>
  <c r="E23" i="3"/>
  <c r="E22" i="3"/>
  <c r="F18" i="3"/>
  <c r="G18" i="3"/>
  <c r="H18" i="3"/>
  <c r="I18" i="3"/>
  <c r="J18" i="3"/>
  <c r="F14" i="3"/>
  <c r="G14" i="3"/>
  <c r="H14" i="3"/>
  <c r="I14" i="3"/>
  <c r="J14" i="3"/>
  <c r="F10" i="3"/>
  <c r="G10" i="3"/>
  <c r="H10" i="3"/>
  <c r="I10" i="3"/>
  <c r="J10" i="3"/>
  <c r="E40" i="3"/>
  <c r="E33" i="3"/>
  <c r="E32" i="3"/>
  <c r="E28" i="3"/>
  <c r="E31" i="3"/>
  <c r="E27" i="3"/>
  <c r="E26" i="3"/>
  <c r="E37" i="3"/>
  <c r="E35" i="3"/>
  <c r="E36" i="3" s="1"/>
  <c r="E17" i="3"/>
  <c r="E16" i="3"/>
  <c r="E30" i="3"/>
  <c r="E25" i="3"/>
  <c r="E21" i="3"/>
  <c r="E15" i="3"/>
  <c r="E13" i="3"/>
  <c r="E12" i="3"/>
  <c r="E11" i="3"/>
  <c r="E9" i="3"/>
  <c r="E38" i="3"/>
  <c r="E8" i="3"/>
  <c r="E7" i="3"/>
  <c r="H42" i="3" l="1"/>
  <c r="H43" i="3" s="1"/>
  <c r="E34" i="3"/>
  <c r="E29" i="3"/>
  <c r="E18" i="3"/>
  <c r="E24" i="3"/>
  <c r="J20" i="3"/>
  <c r="F20" i="3"/>
  <c r="G20" i="3"/>
  <c r="G43" i="3" s="1"/>
  <c r="I20" i="3"/>
  <c r="H20" i="3"/>
  <c r="E14" i="3"/>
  <c r="E10" i="3"/>
  <c r="L31" i="1"/>
  <c r="K31" i="1"/>
  <c r="J31" i="1"/>
  <c r="I31" i="1"/>
  <c r="H31" i="1"/>
  <c r="G12" i="1"/>
  <c r="G13" i="1"/>
  <c r="E42" i="3" l="1"/>
  <c r="E20" i="3"/>
  <c r="G27" i="1"/>
  <c r="E43" i="3" l="1"/>
  <c r="G30" i="1"/>
  <c r="G29" i="1"/>
  <c r="G28" i="1"/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1" i="1"/>
  <c r="G10" i="1"/>
  <c r="G9" i="1"/>
  <c r="G8" i="1"/>
  <c r="G7" i="1"/>
  <c r="G31" i="1" l="1"/>
</calcChain>
</file>

<file path=xl/sharedStrings.xml><?xml version="1.0" encoding="utf-8"?>
<sst xmlns="http://schemas.openxmlformats.org/spreadsheetml/2006/main" count="291" uniqueCount="120">
  <si>
    <t>№</t>
  </si>
  <si>
    <t>МО</t>
  </si>
  <si>
    <t>Наименование проекта</t>
  </si>
  <si>
    <t>Всего</t>
  </si>
  <si>
    <t>РБ</t>
  </si>
  <si>
    <t>МБ</t>
  </si>
  <si>
    <t>МР/ГО</t>
  </si>
  <si>
    <t>ГП/СП</t>
  </si>
  <si>
    <t>Денежный вклад юридических лиц, индивидуальных предпринимателей</t>
  </si>
  <si>
    <t>Бюджет народного проекта, тыс.руб.</t>
  </si>
  <si>
    <t>Перечень работ в рамках реализации народного проекта</t>
  </si>
  <si>
    <t xml:space="preserve">Кол-во подписей в поддержку проекта </t>
  </si>
  <si>
    <t>Денежный вклад граждан</t>
  </si>
  <si>
    <t>Исполнитель (ОИВ РК)</t>
  </si>
  <si>
    <t>Министерство культуры, туризма и архивного дела РК</t>
  </si>
  <si>
    <t>Министерство национальной политики РК</t>
  </si>
  <si>
    <t>Министерство образования, науки и молодежной политики РК</t>
  </si>
  <si>
    <t xml:space="preserve">Министерство сельского хозяйства и потребительского рынка РК </t>
  </si>
  <si>
    <t>Министерство строительства и дорожного хозяйства РК</t>
  </si>
  <si>
    <t>Министерство труда, занятости и социальной защиты РК</t>
  </si>
  <si>
    <t>Министерство физической культуры и спорта РК</t>
  </si>
  <si>
    <t>Министерство экономики РК</t>
  </si>
  <si>
    <t>Министерство энергетики, жилищно-коммунального хозяйства и тарифов РК (благоустройство)</t>
  </si>
  <si>
    <t>Министерство энергетики, жилищно-коммунального хозяйства и тарифов РК (ХВС)</t>
  </si>
  <si>
    <t xml:space="preserve">Если проект является инициативой гражданина, указать ФИО </t>
  </si>
  <si>
    <r>
      <t xml:space="preserve">Исполнитель (орган исполнительной власти Республики Коми </t>
    </r>
    <r>
      <rPr>
        <b/>
        <sz val="12"/>
        <color rgb="FFFF0000"/>
        <rFont val="Times New Roman"/>
        <family val="1"/>
        <charset val="204"/>
      </rPr>
      <t>из выпадающего списка</t>
    </r>
    <r>
      <rPr>
        <b/>
        <sz val="12"/>
        <color indexed="8"/>
        <rFont val="Times New Roman"/>
        <family val="1"/>
        <charset val="204"/>
      </rPr>
      <t>)</t>
    </r>
  </si>
  <si>
    <t>Приложение 5</t>
  </si>
  <si>
    <t>Подзь</t>
  </si>
  <si>
    <t>Культура+уют=формула успеха</t>
  </si>
  <si>
    <t>Данный проект предусматривает переоборудование выгребной ямы, установка унитазов, подведение воды, полный косметический ремонт помещений, установка умывальников, замена окон на пластиковые, установка новых дверей, замена электрики.</t>
  </si>
  <si>
    <t>Нючпас</t>
  </si>
  <si>
    <t>Ремонт клуба</t>
  </si>
  <si>
    <t>Кажым</t>
  </si>
  <si>
    <t>"Зыряночка"</t>
  </si>
  <si>
    <t>Проект предполагает приобретение хоровых и коми национальных костюмов.</t>
  </si>
  <si>
    <t>Койдин</t>
  </si>
  <si>
    <t>"Безопасная среда"</t>
  </si>
  <si>
    <t>"Комфортные условия в школе-новая образовательная среда</t>
  </si>
  <si>
    <t>Министерство образования, науки и молодежной политики  РК</t>
  </si>
  <si>
    <t>Данный проект предусматривает благоустройство территории школы  в п. Подзь (проложить бетонные тротуары,обустроить зоны отдыха на территории школы), заменить старые прогнившие деревянные окна на новые.</t>
  </si>
  <si>
    <t>Койгородок</t>
  </si>
  <si>
    <t>"Утепление актового зала МБОУ "СОШ" с. Койгородок</t>
  </si>
  <si>
    <t>По данному проекту предусматривается монтаж обрешетки на уличной стене актового зала, монтаж утеплителя, монтаж металлического сайдинга; демонтаж деревянных дверей; демонтаж чугунных радиаторов отопления и монтаж биметалических радиаторов; замена старых светильников на светодиодные.</t>
  </si>
  <si>
    <t>Грива</t>
  </si>
  <si>
    <t>Министерство сельского хозяйства и потребительского рынка Республики Коми</t>
  </si>
  <si>
    <t>Проектом преполагается приобретение автофургона-рефрежиратора на шасси автомобиля Газель-3302.</t>
  </si>
  <si>
    <t>Ужга</t>
  </si>
  <si>
    <t>Министерство труда, занятости и социальной защиты населения Республики Коми</t>
  </si>
  <si>
    <t>"Благоустройство территории кладбища с.Койгородок"</t>
  </si>
  <si>
    <t xml:space="preserve">Проект предполагает замену старого деревянного забора на новый в металлическом исполнении, обустройство контейнерных площадок, изготовление и установку информационного стенда, отсыпка дорожного полотна с привлечением безработных 8-10 граждан. </t>
  </si>
  <si>
    <t xml:space="preserve">"Строительство и ремонт пожарных водоемов" </t>
  </si>
  <si>
    <t>Проект предполагает строительство и ремонт пожарных водоемов.</t>
  </si>
  <si>
    <t>"Приобретение автотранспорта для обеспечения товарами первой необходимости жителей отдаленных населенных пунктов"</t>
  </si>
  <si>
    <t>Проект предполагает приобретение автомобиля с целью доставки и реализации товаров первой необходимости (продовольственные и непродовольственные) в отдаленные и малочисленные населенные пункты района (Ком, Усть-Воктым, Кузьель,Нючпас). ООО "Парма"</t>
  </si>
  <si>
    <t>Проект предполагает подготовительные работы обустройства участка; покупка, доставка конструкций теплицы; монтаж теплицы; оборудование теплицы; приобретение прочего оборудования; подключение инженерных сетей; покупка автомобиля ИП "Павлова А.А."</t>
  </si>
  <si>
    <t>Министерство энергетики, жилищно-коммунального хозяйства и тарифов Республики Коми</t>
  </si>
  <si>
    <t>"Установка контейнерных площадок"</t>
  </si>
  <si>
    <t>Данный проект предусматривает обустройство 6 контейнерных площадок и приобретение 14 контейнеров.</t>
  </si>
  <si>
    <t>"Память"</t>
  </si>
  <si>
    <t>В ходе реализации проекта планируется приобретение и установка обелиска участникам ВОВ в п. Верхний Турунъю.</t>
  </si>
  <si>
    <t>"Обустройство водоотводящих канав"</t>
  </si>
  <si>
    <t>Данный проект предполагает приобретение и укладку водопропускных труб, углубление канав, отсыпка песком.</t>
  </si>
  <si>
    <t>Койгородский</t>
  </si>
  <si>
    <t>"Приобретение автомобиля для реализации продукции"</t>
  </si>
  <si>
    <t>"Водоотводная канава"</t>
  </si>
  <si>
    <t>"Новый свет"</t>
  </si>
  <si>
    <t>"Обустройство контейнерных площадок и приобретение контейнеров для сбора ТКО"</t>
  </si>
  <si>
    <t>"Уличное освещение"</t>
  </si>
  <si>
    <t>"Строительство и ремонт общественных нецентрализованных источников водоснабжения (колодцев) 2 этап"</t>
  </si>
  <si>
    <t xml:space="preserve">Подзь </t>
  </si>
  <si>
    <t>Антонова Н.Н.</t>
  </si>
  <si>
    <t>Попова Г.И.</t>
  </si>
  <si>
    <t>Коньков В.П.</t>
  </si>
  <si>
    <t xml:space="preserve"> Данный проект предполагает установку новых опор и светильников по ул Советская в п.Подзь.</t>
  </si>
  <si>
    <t xml:space="preserve"> Данный проект предполагает приобретение светильников и  установку новых опор. </t>
  </si>
  <si>
    <t xml:space="preserve">Данный проект предусматриваетв утепление потолка зрительного зала, ремонт полов, замена дверей, замена окон, приобретение одежды сцены. </t>
  </si>
  <si>
    <t>Проект предполагает снос кирпичной стены, реконструкция и демонтаж стены Дома культуры п.Койдин.</t>
  </si>
  <si>
    <t>Данный проект предполагает прочистить имеющюся трубу, углубить и расширить канаву  в п.Подзь</t>
  </si>
  <si>
    <t>Шишкина Н.В.</t>
  </si>
  <si>
    <t>Шевченко Т.И.</t>
  </si>
  <si>
    <t>Чередова Е.Д.</t>
  </si>
  <si>
    <t>Медведева Е.В.</t>
  </si>
  <si>
    <t>Сорвачева С.Н.</t>
  </si>
  <si>
    <t>Турубанов М.К.</t>
  </si>
  <si>
    <t>Новикова Л.А.</t>
  </si>
  <si>
    <t>Павлова А.А.</t>
  </si>
  <si>
    <t>ТОС "Нючпас"</t>
  </si>
  <si>
    <t>Данилова Г.И.</t>
  </si>
  <si>
    <t>Данный проект предусматривает обустройство 6  контейнерных площадок и приобретение 12  контейнеров.</t>
  </si>
  <si>
    <t>ТОС "п. Седтыдор"</t>
  </si>
  <si>
    <t>Данный проект предусматривает строительство спортивной площадки, которая будет состоять из тренажеров. Будут посажены цветы в клумбах</t>
  </si>
  <si>
    <t>Проектом предусматривается подготовка территории для ремонтных работ, заказ и доставка строительного и отделочного материала, замена и установка мемориальной доски.</t>
  </si>
  <si>
    <t>Данный прект предусматривает следующие виды работ: выравнивание площадок и укладку бетонных плит; установка железного каркаса под ограждении площадки; крепление профнастила на железный каркас; подвоз и установка контейнеров; благоустройство территории вокруг площадки.</t>
  </si>
  <si>
    <t>По данному проекту требуется произвести ремонт 7 общественных колодцев.</t>
  </si>
  <si>
    <t>Корель И.А.</t>
  </si>
  <si>
    <t>Колмакова М.В.</t>
  </si>
  <si>
    <t>Кокшарова В.В.</t>
  </si>
  <si>
    <t>Хохлова Н.Н.</t>
  </si>
  <si>
    <t>Казаринова Н.А</t>
  </si>
  <si>
    <t>"Строительство тепличного комплекса по выращиванию овощей и рассады в пос. Койдин"</t>
  </si>
  <si>
    <t>Данный проект предусматривает следующие виды работ: сбор тренажеров; подготовку и выравнивание площадки; сборка теневого навеса под тренажеры; заливка основания площадки бетонным раствором; установка тренажеров; благоустройство.</t>
  </si>
  <si>
    <t>Шучалина И.А.</t>
  </si>
  <si>
    <t>Перечень одобренных народных проектов для участия в отборе 2021 года для проекта бюджета</t>
  </si>
  <si>
    <t>"Ремонт туалетных помещений"</t>
  </si>
  <si>
    <t>Планируется монтаж кабинок между унитазами; замена унитазов; замена смесителей;монтаж кафельной плитки на пол и стены; покраска стен и потолков; установка светодиодных светильников; установка пластиковых дверей; замена труб водопровода; замена канализационных труб.</t>
  </si>
  <si>
    <t>Чугаева Н.М.</t>
  </si>
  <si>
    <t>Итого</t>
  </si>
  <si>
    <r>
      <rPr>
        <sz val="12"/>
        <rFont val="Times New Roman"/>
        <family val="1"/>
        <charset val="204"/>
      </rPr>
      <t>2019 год</t>
    </r>
    <r>
      <rPr>
        <b/>
        <sz val="12"/>
        <rFont val="Times New Roman"/>
        <family val="1"/>
        <charset val="204"/>
      </rPr>
      <t xml:space="preserve"> Койгородский</t>
    </r>
  </si>
  <si>
    <t>"Строительство тренажерного комплекса" с. Ужга 2019 год</t>
  </si>
  <si>
    <t>"В здоровом теле- здоровый дух" 2019 год</t>
  </si>
  <si>
    <t>"Установка контейнерных площадок п. Зимовка 2019 год</t>
  </si>
  <si>
    <t>"Обустройство мемориала погибшим в годы ВОВ" 2019 год</t>
  </si>
  <si>
    <t>Управление культуры</t>
  </si>
  <si>
    <t>ВСЕГО</t>
  </si>
  <si>
    <t>Управление образования</t>
  </si>
  <si>
    <t>Администрация ( сфера агропромышленного комплекса)</t>
  </si>
  <si>
    <t>Администрация ( сфера малого предпринимательства)</t>
  </si>
  <si>
    <t>Администрация</t>
  </si>
  <si>
    <t>ВСЕГО (Бюджет МО МР "Койгородский")</t>
  </si>
  <si>
    <t>ИТОГО СЕЛЬСКИЕ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</si>
</sst>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4" fillId="6" borderId="1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wrapText="1"/>
    </xf>
    <xf numFmtId="0" fontId="16" fillId="6" borderId="9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5;&#1077;&#1088;&#1077;&#1095;&#1077;&#1085;&#1100;_&#1092;&#1086;&#1088;&#1084;&#1072;_2021%20&#1050;&#1086;&#1081;&#1075;&#1086;&#1088;&#1086;&#1076;&#1089;&#1082;&#1080;&#1081;%20&#1087;&#1088;&#1077;&#1076;&#1074;&#1072;&#1088;&#1080;&#1090;&#1077;&#1083;&#1100;&#1085;&#1086;%20&#1086;&#1076;&#1086;&#1073;&#1088;&#1077;&#1085;&#1085;&#1099;&#1077;%20&#1087;&#1088;&#1086;&#1077;&#1082;&#1090;&#1099;%20&#1052;&#1080;&#1085;&#1080;&#1089;&#1090;&#1077;&#1088;&#1089;&#1090;&#1074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I11" sqref="I11"/>
    </sheetView>
  </sheetViews>
  <sheetFormatPr defaultColWidth="9.140625" defaultRowHeight="20.25" outlineLevelCol="1" x14ac:dyDescent="0.25"/>
  <cols>
    <col min="1" max="1" width="5.140625" style="5" customWidth="1"/>
    <col min="2" max="2" width="13.5703125" style="3" customWidth="1"/>
    <col min="3" max="3" width="23.7109375" style="3" customWidth="1"/>
    <col min="4" max="4" width="25.42578125" style="3" customWidth="1"/>
    <col min="5" max="5" width="15.140625" style="5" customWidth="1"/>
    <col min="6" max="6" width="13.5703125" style="5" customWidth="1" outlineLevel="1"/>
    <col min="7" max="7" width="10.5703125" style="5" customWidth="1" outlineLevel="1"/>
    <col min="8" max="8" width="11.7109375" style="5" customWidth="1" outlineLevel="1"/>
    <col min="9" max="9" width="20.42578125" style="5" customWidth="1" outlineLevel="1"/>
    <col min="10" max="10" width="14.140625" style="5" customWidth="1" outlineLevel="1"/>
    <col min="11" max="11" width="16.140625" style="5" customWidth="1"/>
    <col min="12" max="12" width="17.85546875" style="5" customWidth="1"/>
    <col min="13" max="16384" width="9.140625" style="5"/>
  </cols>
  <sheetData>
    <row r="1" spans="1:12" x14ac:dyDescent="0.25">
      <c r="K1" s="9"/>
      <c r="L1" s="9" t="s">
        <v>26</v>
      </c>
    </row>
    <row r="2" spans="1:12" ht="11.25" customHeight="1" x14ac:dyDescent="0.25"/>
    <row r="3" spans="1:12" ht="35.25" customHeight="1" x14ac:dyDescent="0.25">
      <c r="A3" s="110" t="s">
        <v>102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2" ht="18.75" customHeight="1" x14ac:dyDescent="0.25">
      <c r="A4" s="104" t="s">
        <v>0</v>
      </c>
      <c r="B4" s="41"/>
      <c r="C4" s="104" t="s">
        <v>2</v>
      </c>
      <c r="D4" s="111" t="s">
        <v>25</v>
      </c>
      <c r="E4" s="100" t="s">
        <v>9</v>
      </c>
      <c r="F4" s="100"/>
      <c r="G4" s="114"/>
      <c r="H4" s="114"/>
      <c r="I4" s="114"/>
      <c r="J4" s="100"/>
      <c r="K4" s="100" t="s">
        <v>11</v>
      </c>
      <c r="L4" s="100" t="s">
        <v>24</v>
      </c>
    </row>
    <row r="5" spans="1:12" s="2" customFormat="1" ht="18.75" customHeight="1" x14ac:dyDescent="0.25">
      <c r="A5" s="101"/>
      <c r="B5" s="102" t="s">
        <v>7</v>
      </c>
      <c r="C5" s="101"/>
      <c r="D5" s="112"/>
      <c r="E5" s="104" t="s">
        <v>3</v>
      </c>
      <c r="F5" s="106" t="s">
        <v>4</v>
      </c>
      <c r="G5" s="108" t="s">
        <v>5</v>
      </c>
      <c r="H5" s="109"/>
      <c r="I5" s="104" t="s">
        <v>8</v>
      </c>
      <c r="J5" s="104" t="s">
        <v>12</v>
      </c>
      <c r="K5" s="101"/>
      <c r="L5" s="101"/>
    </row>
    <row r="6" spans="1:12" ht="49.5" customHeight="1" x14ac:dyDescent="0.25">
      <c r="A6" s="105"/>
      <c r="B6" s="103"/>
      <c r="C6" s="105"/>
      <c r="D6" s="113"/>
      <c r="E6" s="105"/>
      <c r="F6" s="107"/>
      <c r="G6" s="15" t="s">
        <v>6</v>
      </c>
      <c r="H6" s="15" t="s">
        <v>7</v>
      </c>
      <c r="I6" s="105"/>
      <c r="J6" s="105"/>
      <c r="K6" s="100"/>
      <c r="L6" s="100"/>
    </row>
    <row r="7" spans="1:12" ht="31.5" x14ac:dyDescent="0.25">
      <c r="A7" s="8">
        <v>1</v>
      </c>
      <c r="B7" s="21" t="s">
        <v>27</v>
      </c>
      <c r="C7" s="22" t="s">
        <v>28</v>
      </c>
      <c r="D7" s="8" t="s">
        <v>112</v>
      </c>
      <c r="E7" s="26">
        <f t="shared" ref="E7:E8" si="0">SUM(F7:J7)</f>
        <v>688.1</v>
      </c>
      <c r="F7" s="26">
        <v>600</v>
      </c>
      <c r="G7" s="27">
        <v>80</v>
      </c>
      <c r="H7" s="26"/>
      <c r="I7" s="26"/>
      <c r="J7" s="28">
        <v>8.1</v>
      </c>
      <c r="K7" s="14">
        <v>46</v>
      </c>
      <c r="L7" s="11" t="s">
        <v>78</v>
      </c>
    </row>
    <row r="8" spans="1:12" ht="15.75" x14ac:dyDescent="0.25">
      <c r="A8" s="8">
        <v>2</v>
      </c>
      <c r="B8" s="21" t="s">
        <v>30</v>
      </c>
      <c r="C8" s="22" t="s">
        <v>31</v>
      </c>
      <c r="D8" s="23" t="s">
        <v>112</v>
      </c>
      <c r="E8" s="26">
        <f t="shared" si="0"/>
        <v>600</v>
      </c>
      <c r="F8" s="26">
        <v>533.9</v>
      </c>
      <c r="G8" s="27">
        <v>60</v>
      </c>
      <c r="H8" s="26"/>
      <c r="I8" s="26"/>
      <c r="J8" s="28">
        <v>6.1</v>
      </c>
      <c r="K8" s="14">
        <v>50</v>
      </c>
      <c r="L8" s="11" t="s">
        <v>79</v>
      </c>
    </row>
    <row r="9" spans="1:12" ht="15.75" x14ac:dyDescent="0.25">
      <c r="A9" s="8">
        <v>4</v>
      </c>
      <c r="B9" s="23" t="s">
        <v>35</v>
      </c>
      <c r="C9" s="30" t="s">
        <v>36</v>
      </c>
      <c r="D9" s="23" t="s">
        <v>112</v>
      </c>
      <c r="E9" s="26">
        <f>SUM(F9:J9)</f>
        <v>675.5</v>
      </c>
      <c r="F9" s="26">
        <v>600</v>
      </c>
      <c r="G9" s="27">
        <v>68</v>
      </c>
      <c r="H9" s="26"/>
      <c r="I9" s="26"/>
      <c r="J9" s="26">
        <v>7.5</v>
      </c>
      <c r="K9" s="23">
        <v>75</v>
      </c>
      <c r="L9" s="11" t="s">
        <v>80</v>
      </c>
    </row>
    <row r="10" spans="1:12" ht="36" customHeight="1" x14ac:dyDescent="0.25">
      <c r="A10" s="92" t="s">
        <v>113</v>
      </c>
      <c r="B10" s="93"/>
      <c r="C10" s="94"/>
      <c r="D10" s="48" t="s">
        <v>112</v>
      </c>
      <c r="E10" s="50">
        <f>E7+E8+E9</f>
        <v>1963.6</v>
      </c>
      <c r="F10" s="50">
        <f t="shared" ref="F10:J10" si="1">F7+F8+F9</f>
        <v>1733.9</v>
      </c>
      <c r="G10" s="50">
        <f t="shared" si="1"/>
        <v>208</v>
      </c>
      <c r="H10" s="50">
        <f t="shared" si="1"/>
        <v>0</v>
      </c>
      <c r="I10" s="50">
        <f t="shared" si="1"/>
        <v>0</v>
      </c>
      <c r="J10" s="50">
        <f t="shared" si="1"/>
        <v>21.7</v>
      </c>
      <c r="K10" s="50"/>
      <c r="L10" s="51"/>
    </row>
    <row r="11" spans="1:12" ht="78.75" x14ac:dyDescent="0.25">
      <c r="A11" s="8">
        <v>1</v>
      </c>
      <c r="B11" s="21" t="s">
        <v>27</v>
      </c>
      <c r="C11" s="22" t="s">
        <v>37</v>
      </c>
      <c r="D11" s="23" t="s">
        <v>114</v>
      </c>
      <c r="E11" s="26">
        <f t="shared" ref="E11:E13" si="2">SUM(F11:J11)</f>
        <v>700</v>
      </c>
      <c r="F11" s="26">
        <v>600</v>
      </c>
      <c r="G11" s="27">
        <v>92.9</v>
      </c>
      <c r="H11" s="26"/>
      <c r="I11" s="26"/>
      <c r="J11" s="28">
        <v>7.1</v>
      </c>
      <c r="K11" s="14">
        <v>46</v>
      </c>
      <c r="L11" s="11" t="s">
        <v>81</v>
      </c>
    </row>
    <row r="12" spans="1:12" ht="31.5" x14ac:dyDescent="0.25">
      <c r="A12" s="8">
        <v>2</v>
      </c>
      <c r="B12" s="23" t="s">
        <v>40</v>
      </c>
      <c r="C12" s="31" t="s">
        <v>103</v>
      </c>
      <c r="D12" s="8" t="s">
        <v>114</v>
      </c>
      <c r="E12" s="26">
        <f t="shared" si="2"/>
        <v>670</v>
      </c>
      <c r="F12" s="26">
        <v>530</v>
      </c>
      <c r="G12" s="27">
        <f>67.2+66</f>
        <v>133.19999999999999</v>
      </c>
      <c r="H12" s="26"/>
      <c r="I12" s="26"/>
      <c r="J12" s="28">
        <v>6.8</v>
      </c>
      <c r="K12" s="23">
        <v>32</v>
      </c>
      <c r="L12" s="11" t="s">
        <v>105</v>
      </c>
    </row>
    <row r="13" spans="1:12" ht="63" x14ac:dyDescent="0.25">
      <c r="A13" s="8">
        <v>3</v>
      </c>
      <c r="B13" s="23" t="s">
        <v>40</v>
      </c>
      <c r="C13" s="31" t="s">
        <v>41</v>
      </c>
      <c r="D13" s="8" t="s">
        <v>114</v>
      </c>
      <c r="E13" s="26">
        <f t="shared" si="2"/>
        <v>670</v>
      </c>
      <c r="F13" s="26">
        <v>596</v>
      </c>
      <c r="G13" s="27">
        <v>67.2</v>
      </c>
      <c r="H13" s="26"/>
      <c r="I13" s="26"/>
      <c r="J13" s="28">
        <v>6.8</v>
      </c>
      <c r="K13" s="23">
        <v>32</v>
      </c>
      <c r="L13" s="11" t="s">
        <v>82</v>
      </c>
    </row>
    <row r="14" spans="1:12" ht="31.5" x14ac:dyDescent="0.25">
      <c r="A14" s="95" t="s">
        <v>113</v>
      </c>
      <c r="B14" s="96"/>
      <c r="C14" s="97"/>
      <c r="D14" s="48" t="s">
        <v>114</v>
      </c>
      <c r="E14" s="50">
        <f>E11+E12+E13</f>
        <v>2040</v>
      </c>
      <c r="F14" s="50">
        <f t="shared" ref="F14:J14" si="3">F11+F12+F13</f>
        <v>1726</v>
      </c>
      <c r="G14" s="50">
        <f t="shared" si="3"/>
        <v>293.3</v>
      </c>
      <c r="H14" s="50">
        <f t="shared" si="3"/>
        <v>0</v>
      </c>
      <c r="I14" s="50">
        <f t="shared" si="3"/>
        <v>0</v>
      </c>
      <c r="J14" s="50">
        <f t="shared" si="3"/>
        <v>20.7</v>
      </c>
      <c r="K14" s="47"/>
      <c r="L14" s="49"/>
    </row>
    <row r="15" spans="1:12" ht="63" x14ac:dyDescent="0.25">
      <c r="A15" s="8">
        <v>1</v>
      </c>
      <c r="B15" s="23" t="s">
        <v>43</v>
      </c>
      <c r="C15" s="31" t="s">
        <v>63</v>
      </c>
      <c r="D15" s="8" t="s">
        <v>115</v>
      </c>
      <c r="E15" s="26">
        <f>SUM(F15:J15)</f>
        <v>1550</v>
      </c>
      <c r="F15" s="26">
        <v>800</v>
      </c>
      <c r="G15" s="27">
        <v>155</v>
      </c>
      <c r="H15" s="26"/>
      <c r="I15" s="26">
        <v>595</v>
      </c>
      <c r="J15" s="33"/>
      <c r="K15" s="32">
        <v>15</v>
      </c>
      <c r="L15" s="11" t="s">
        <v>83</v>
      </c>
    </row>
    <row r="16" spans="1:12" ht="126" x14ac:dyDescent="0.25">
      <c r="A16" s="8">
        <v>2</v>
      </c>
      <c r="B16" s="23" t="s">
        <v>40</v>
      </c>
      <c r="C16" s="31" t="s">
        <v>52</v>
      </c>
      <c r="D16" s="8" t="s">
        <v>116</v>
      </c>
      <c r="E16" s="26">
        <f>SUM(F16:J16)</f>
        <v>2300</v>
      </c>
      <c r="F16" s="26">
        <v>800</v>
      </c>
      <c r="G16" s="26">
        <v>230</v>
      </c>
      <c r="H16" s="26"/>
      <c r="I16" s="26">
        <v>1270</v>
      </c>
      <c r="J16" s="26">
        <v>0</v>
      </c>
      <c r="K16" s="23">
        <v>32</v>
      </c>
      <c r="L16" s="11" t="s">
        <v>84</v>
      </c>
    </row>
    <row r="17" spans="1:12" ht="94.5" x14ac:dyDescent="0.25">
      <c r="A17" s="8">
        <v>3</v>
      </c>
      <c r="B17" s="23" t="s">
        <v>35</v>
      </c>
      <c r="C17" s="31" t="s">
        <v>99</v>
      </c>
      <c r="D17" s="8" t="s">
        <v>116</v>
      </c>
      <c r="E17" s="26">
        <f>SUM(F17:J17)</f>
        <v>1143</v>
      </c>
      <c r="F17" s="26">
        <v>800</v>
      </c>
      <c r="G17" s="26">
        <v>114.3</v>
      </c>
      <c r="H17" s="26"/>
      <c r="I17" s="26">
        <v>228.7</v>
      </c>
      <c r="J17" s="26"/>
      <c r="K17" s="8">
        <v>75</v>
      </c>
      <c r="L17" s="11" t="s">
        <v>85</v>
      </c>
    </row>
    <row r="18" spans="1:12" ht="15.75" x14ac:dyDescent="0.25">
      <c r="A18" s="95" t="s">
        <v>113</v>
      </c>
      <c r="B18" s="88"/>
      <c r="C18" s="89"/>
      <c r="D18" s="47" t="s">
        <v>117</v>
      </c>
      <c r="E18" s="50">
        <f>SUM(E15:E17)</f>
        <v>4993</v>
      </c>
      <c r="F18" s="50">
        <f t="shared" ref="F18:J18" si="4">SUM(F15:F17)</f>
        <v>2400</v>
      </c>
      <c r="G18" s="50">
        <f t="shared" si="4"/>
        <v>499.3</v>
      </c>
      <c r="H18" s="50">
        <f t="shared" si="4"/>
        <v>0</v>
      </c>
      <c r="I18" s="50">
        <f t="shared" si="4"/>
        <v>2093.6999999999998</v>
      </c>
      <c r="J18" s="50">
        <f t="shared" si="4"/>
        <v>0</v>
      </c>
      <c r="K18" s="50"/>
      <c r="L18" s="49"/>
    </row>
    <row r="19" spans="1:12" ht="18.75" x14ac:dyDescent="0.25">
      <c r="A19" s="8"/>
      <c r="B19" s="23"/>
      <c r="C19" s="31"/>
      <c r="D19" s="8"/>
      <c r="E19" s="26"/>
      <c r="F19" s="26"/>
      <c r="G19" s="27"/>
      <c r="H19" s="26"/>
      <c r="I19" s="26"/>
      <c r="J19" s="33"/>
      <c r="K19" s="32"/>
      <c r="L19" s="11"/>
    </row>
    <row r="20" spans="1:12" ht="18.75" x14ac:dyDescent="0.25">
      <c r="A20" s="78" t="s">
        <v>118</v>
      </c>
      <c r="B20" s="98"/>
      <c r="C20" s="98"/>
      <c r="D20" s="99"/>
      <c r="E20" s="52">
        <f>E10+E14+E18</f>
        <v>8996.6</v>
      </c>
      <c r="F20" s="52">
        <f t="shared" ref="F20:J20" si="5">F10+F14+F18</f>
        <v>5859.9</v>
      </c>
      <c r="G20" s="52">
        <f t="shared" si="5"/>
        <v>1000.6</v>
      </c>
      <c r="H20" s="52">
        <f t="shared" si="5"/>
        <v>0</v>
      </c>
      <c r="I20" s="52">
        <f t="shared" si="5"/>
        <v>2093.6999999999998</v>
      </c>
      <c r="J20" s="52">
        <f t="shared" si="5"/>
        <v>42.4</v>
      </c>
      <c r="K20" s="53"/>
      <c r="L20" s="54"/>
    </row>
    <row r="21" spans="1:12" ht="63" x14ac:dyDescent="0.25">
      <c r="A21" s="76">
        <v>1</v>
      </c>
      <c r="B21" s="84" t="s">
        <v>69</v>
      </c>
      <c r="C21" s="22" t="s">
        <v>64</v>
      </c>
      <c r="D21" s="8" t="s">
        <v>47</v>
      </c>
      <c r="E21" s="25">
        <f t="shared" ref="E21:E30" si="6">SUM(F21:J21)</f>
        <v>500</v>
      </c>
      <c r="F21" s="25">
        <v>444.9</v>
      </c>
      <c r="G21" s="58"/>
      <c r="H21" s="25">
        <v>50</v>
      </c>
      <c r="I21" s="25"/>
      <c r="J21" s="59">
        <v>5.0999999999999996</v>
      </c>
      <c r="K21" s="14">
        <v>33</v>
      </c>
      <c r="L21" s="11" t="s">
        <v>71</v>
      </c>
    </row>
    <row r="22" spans="1:12" ht="78.75" x14ac:dyDescent="0.25">
      <c r="A22" s="91"/>
      <c r="B22" s="85"/>
      <c r="C22" s="22" t="s">
        <v>65</v>
      </c>
      <c r="D22" s="23" t="s">
        <v>55</v>
      </c>
      <c r="E22" s="25">
        <f t="shared" si="6"/>
        <v>1123.8000000000002</v>
      </c>
      <c r="F22" s="25">
        <v>1000</v>
      </c>
      <c r="G22" s="25"/>
      <c r="H22" s="25">
        <v>112.4</v>
      </c>
      <c r="I22" s="25"/>
      <c r="J22" s="25">
        <v>11.4</v>
      </c>
      <c r="K22" s="14">
        <v>46</v>
      </c>
      <c r="L22" s="11" t="s">
        <v>97</v>
      </c>
    </row>
    <row r="23" spans="1:12" ht="78.75" x14ac:dyDescent="0.25">
      <c r="A23" s="91"/>
      <c r="B23" s="86"/>
      <c r="C23" s="31" t="s">
        <v>110</v>
      </c>
      <c r="D23" s="23" t="s">
        <v>55</v>
      </c>
      <c r="E23" s="40">
        <f t="shared" si="6"/>
        <v>440</v>
      </c>
      <c r="F23" s="20">
        <v>391</v>
      </c>
      <c r="G23" s="20"/>
      <c r="H23" s="20">
        <v>44</v>
      </c>
      <c r="I23" s="20"/>
      <c r="J23" s="20">
        <v>5</v>
      </c>
      <c r="K23" s="38"/>
      <c r="L23" s="11"/>
    </row>
    <row r="24" spans="1:12" ht="15.75" x14ac:dyDescent="0.25">
      <c r="A24" s="77"/>
      <c r="B24" s="87" t="s">
        <v>113</v>
      </c>
      <c r="C24" s="88"/>
      <c r="D24" s="89"/>
      <c r="E24" s="55">
        <f>E21+E22+E23</f>
        <v>2063.8000000000002</v>
      </c>
      <c r="F24" s="55">
        <f t="shared" ref="F24:J24" si="7">F21+F22+F23</f>
        <v>1835.9</v>
      </c>
      <c r="G24" s="55">
        <f t="shared" si="7"/>
        <v>0</v>
      </c>
      <c r="H24" s="55">
        <f t="shared" si="7"/>
        <v>206.4</v>
      </c>
      <c r="I24" s="55">
        <f t="shared" si="7"/>
        <v>0</v>
      </c>
      <c r="J24" s="55">
        <f t="shared" si="7"/>
        <v>21.5</v>
      </c>
      <c r="K24" s="56"/>
      <c r="L24" s="49"/>
    </row>
    <row r="25" spans="1:12" ht="63" x14ac:dyDescent="0.25">
      <c r="A25" s="76">
        <v>2</v>
      </c>
      <c r="B25" s="90" t="s">
        <v>40</v>
      </c>
      <c r="C25" s="31" t="s">
        <v>48</v>
      </c>
      <c r="D25" s="8" t="s">
        <v>47</v>
      </c>
      <c r="E25" s="59">
        <f t="shared" si="6"/>
        <v>700</v>
      </c>
      <c r="F25" s="59">
        <v>600</v>
      </c>
      <c r="G25" s="59"/>
      <c r="H25" s="59">
        <v>93</v>
      </c>
      <c r="I25" s="59"/>
      <c r="J25" s="59">
        <v>7</v>
      </c>
      <c r="K25" s="14">
        <v>32</v>
      </c>
      <c r="L25" s="11" t="s">
        <v>98</v>
      </c>
    </row>
    <row r="26" spans="1:12" ht="78.75" x14ac:dyDescent="0.25">
      <c r="A26" s="91"/>
      <c r="B26" s="91"/>
      <c r="C26" s="22" t="s">
        <v>67</v>
      </c>
      <c r="D26" s="8" t="s">
        <v>55</v>
      </c>
      <c r="E26" s="25">
        <f>SUM(F26:J26)</f>
        <v>1195</v>
      </c>
      <c r="F26" s="25">
        <v>1000</v>
      </c>
      <c r="G26" s="60"/>
      <c r="H26" s="25">
        <v>182.9</v>
      </c>
      <c r="I26" s="25">
        <v>0</v>
      </c>
      <c r="J26" s="59">
        <v>12.1</v>
      </c>
      <c r="K26" s="14">
        <v>32</v>
      </c>
      <c r="L26" s="11" t="s">
        <v>94</v>
      </c>
    </row>
    <row r="27" spans="1:12" ht="78.75" x14ac:dyDescent="0.25">
      <c r="A27" s="91"/>
      <c r="B27" s="91"/>
      <c r="C27" s="31" t="s">
        <v>60</v>
      </c>
      <c r="D27" s="23" t="s">
        <v>55</v>
      </c>
      <c r="E27" s="25">
        <f>SUM(F27:J27)</f>
        <v>600</v>
      </c>
      <c r="F27" s="25">
        <v>533.9</v>
      </c>
      <c r="G27" s="25"/>
      <c r="H27" s="25">
        <v>60</v>
      </c>
      <c r="I27" s="25"/>
      <c r="J27" s="25">
        <v>6.1</v>
      </c>
      <c r="K27" s="14">
        <v>32</v>
      </c>
      <c r="L27" s="11" t="s">
        <v>95</v>
      </c>
    </row>
    <row r="28" spans="1:12" ht="110.25" x14ac:dyDescent="0.25">
      <c r="A28" s="91"/>
      <c r="B28" s="77"/>
      <c r="C28" s="31" t="s">
        <v>68</v>
      </c>
      <c r="D28" s="8" t="s">
        <v>55</v>
      </c>
      <c r="E28" s="73">
        <f>SUM(F28:J28)</f>
        <v>676.26700000000005</v>
      </c>
      <c r="F28" s="59">
        <v>600</v>
      </c>
      <c r="G28" s="59"/>
      <c r="H28" s="72">
        <v>66.667000000000002</v>
      </c>
      <c r="I28" s="59"/>
      <c r="J28" s="59">
        <v>9.6</v>
      </c>
      <c r="K28" s="38">
        <v>32</v>
      </c>
      <c r="L28" s="11" t="s">
        <v>96</v>
      </c>
    </row>
    <row r="29" spans="1:12" ht="15.75" x14ac:dyDescent="0.25">
      <c r="A29" s="77"/>
      <c r="B29" s="47" t="s">
        <v>113</v>
      </c>
      <c r="C29" s="51"/>
      <c r="D29" s="47"/>
      <c r="E29" s="61">
        <f>SUM(E25:E28)</f>
        <v>3171.2669999999998</v>
      </c>
      <c r="F29" s="61">
        <f t="shared" ref="F29:J29" si="8">SUM(F25:F28)</f>
        <v>2733.9</v>
      </c>
      <c r="G29" s="61">
        <f t="shared" si="8"/>
        <v>0</v>
      </c>
      <c r="H29" s="61">
        <f t="shared" si="8"/>
        <v>402.56700000000001</v>
      </c>
      <c r="I29" s="61">
        <f t="shared" si="8"/>
        <v>0</v>
      </c>
      <c r="J29" s="61">
        <f t="shared" si="8"/>
        <v>34.800000000000004</v>
      </c>
      <c r="K29" s="47"/>
      <c r="L29" s="49"/>
    </row>
    <row r="30" spans="1:12" ht="63" x14ac:dyDescent="0.25">
      <c r="A30" s="76">
        <v>3</v>
      </c>
      <c r="B30" s="23" t="s">
        <v>46</v>
      </c>
      <c r="C30" s="31" t="s">
        <v>50</v>
      </c>
      <c r="D30" s="8" t="s">
        <v>47</v>
      </c>
      <c r="E30" s="25">
        <f t="shared" si="6"/>
        <v>337.5</v>
      </c>
      <c r="F30" s="25">
        <v>299.75</v>
      </c>
      <c r="G30" s="25"/>
      <c r="H30" s="25">
        <v>33.75</v>
      </c>
      <c r="I30" s="25"/>
      <c r="J30" s="25">
        <v>4</v>
      </c>
      <c r="K30" s="38">
        <v>49</v>
      </c>
      <c r="L30" s="11" t="s">
        <v>89</v>
      </c>
    </row>
    <row r="31" spans="1:12" ht="94.5" x14ac:dyDescent="0.25">
      <c r="A31" s="91"/>
      <c r="B31" s="23" t="s">
        <v>46</v>
      </c>
      <c r="C31" s="31" t="s">
        <v>66</v>
      </c>
      <c r="D31" s="23" t="s">
        <v>55</v>
      </c>
      <c r="E31" s="59">
        <f>SUM(F31:J31)</f>
        <v>340</v>
      </c>
      <c r="F31" s="59">
        <v>302.5</v>
      </c>
      <c r="G31" s="59"/>
      <c r="H31" s="59">
        <v>34</v>
      </c>
      <c r="I31" s="59"/>
      <c r="J31" s="59">
        <v>3.5</v>
      </c>
      <c r="K31" s="38">
        <v>49</v>
      </c>
      <c r="L31" s="11" t="s">
        <v>87</v>
      </c>
    </row>
    <row r="32" spans="1:12" ht="63" x14ac:dyDescent="0.25">
      <c r="A32" s="91"/>
      <c r="B32" s="23" t="s">
        <v>46</v>
      </c>
      <c r="C32" s="34" t="s">
        <v>108</v>
      </c>
      <c r="D32" s="23" t="s">
        <v>20</v>
      </c>
      <c r="E32" s="72">
        <f>SUM(F32:J32)</f>
        <v>671.66700000000003</v>
      </c>
      <c r="F32" s="25">
        <v>600</v>
      </c>
      <c r="G32" s="60"/>
      <c r="H32" s="72">
        <v>66.667000000000002</v>
      </c>
      <c r="I32" s="25"/>
      <c r="J32" s="25">
        <v>5</v>
      </c>
      <c r="K32" s="38">
        <v>49</v>
      </c>
      <c r="L32" s="11" t="s">
        <v>101</v>
      </c>
    </row>
    <row r="33" spans="1:12" ht="47.25" x14ac:dyDescent="0.25">
      <c r="A33" s="91"/>
      <c r="B33" s="62" t="s">
        <v>46</v>
      </c>
      <c r="C33" s="34" t="s">
        <v>109</v>
      </c>
      <c r="D33" s="62" t="s">
        <v>20</v>
      </c>
      <c r="E33" s="40">
        <f>SUM(F33:J33)</f>
        <v>561.60599999999999</v>
      </c>
      <c r="F33" s="40">
        <v>494.60599999999999</v>
      </c>
      <c r="G33" s="40"/>
      <c r="H33" s="40">
        <v>56</v>
      </c>
      <c r="I33" s="40">
        <v>5</v>
      </c>
      <c r="J33" s="40">
        <v>6</v>
      </c>
      <c r="K33" s="63"/>
      <c r="L33" s="64"/>
    </row>
    <row r="34" spans="1:12" ht="15.75" x14ac:dyDescent="0.25">
      <c r="A34" s="47"/>
      <c r="B34" s="47" t="s">
        <v>113</v>
      </c>
      <c r="C34" s="51"/>
      <c r="D34" s="47"/>
      <c r="E34" s="61">
        <f>E30+E31+E32+E33</f>
        <v>1910.7729999999999</v>
      </c>
      <c r="F34" s="61">
        <f t="shared" ref="F34:K34" si="9">F30+F31+F32+F33</f>
        <v>1696.856</v>
      </c>
      <c r="G34" s="61">
        <f t="shared" si="9"/>
        <v>0</v>
      </c>
      <c r="H34" s="61">
        <f t="shared" si="9"/>
        <v>190.417</v>
      </c>
      <c r="I34" s="61">
        <f t="shared" si="9"/>
        <v>5</v>
      </c>
      <c r="J34" s="61">
        <f t="shared" si="9"/>
        <v>18.5</v>
      </c>
      <c r="K34" s="61">
        <f t="shared" si="9"/>
        <v>147</v>
      </c>
      <c r="L34" s="49"/>
    </row>
    <row r="35" spans="1:12" ht="78.75" x14ac:dyDescent="0.25">
      <c r="A35" s="8">
        <v>4</v>
      </c>
      <c r="B35" s="21" t="s">
        <v>30</v>
      </c>
      <c r="C35" s="22" t="s">
        <v>56</v>
      </c>
      <c r="D35" s="23" t="s">
        <v>55</v>
      </c>
      <c r="E35" s="25">
        <f t="shared" ref="E35:E37" si="10">SUM(F35:J35)</f>
        <v>600</v>
      </c>
      <c r="F35" s="26">
        <v>533.9</v>
      </c>
      <c r="G35" s="26"/>
      <c r="H35" s="26">
        <v>60</v>
      </c>
      <c r="I35" s="26"/>
      <c r="J35" s="26">
        <v>6.1</v>
      </c>
      <c r="K35" s="14">
        <v>50</v>
      </c>
      <c r="L35" s="11" t="s">
        <v>86</v>
      </c>
    </row>
    <row r="36" spans="1:12" ht="15.75" x14ac:dyDescent="0.25">
      <c r="A36" s="47"/>
      <c r="B36" s="65" t="s">
        <v>113</v>
      </c>
      <c r="C36" s="66"/>
      <c r="D36" s="47"/>
      <c r="E36" s="61">
        <f>E35</f>
        <v>600</v>
      </c>
      <c r="F36" s="61">
        <f t="shared" ref="F36:K36" si="11">F35</f>
        <v>533.9</v>
      </c>
      <c r="G36" s="61">
        <f t="shared" si="11"/>
        <v>0</v>
      </c>
      <c r="H36" s="61">
        <f t="shared" si="11"/>
        <v>60</v>
      </c>
      <c r="I36" s="61">
        <f t="shared" si="11"/>
        <v>0</v>
      </c>
      <c r="J36" s="61">
        <f t="shared" si="11"/>
        <v>6.1</v>
      </c>
      <c r="K36" s="61">
        <f t="shared" si="11"/>
        <v>50</v>
      </c>
      <c r="L36" s="49"/>
    </row>
    <row r="37" spans="1:12" ht="78.75" x14ac:dyDescent="0.25">
      <c r="A37" s="76">
        <v>5</v>
      </c>
      <c r="B37" s="21" t="s">
        <v>32</v>
      </c>
      <c r="C37" s="22" t="s">
        <v>58</v>
      </c>
      <c r="D37" s="23" t="s">
        <v>55</v>
      </c>
      <c r="E37" s="25">
        <f t="shared" si="10"/>
        <v>150</v>
      </c>
      <c r="F37" s="25">
        <v>127</v>
      </c>
      <c r="G37" s="25"/>
      <c r="H37" s="25">
        <v>15</v>
      </c>
      <c r="I37" s="25">
        <v>5</v>
      </c>
      <c r="J37" s="25">
        <v>3</v>
      </c>
      <c r="K37" s="14">
        <v>130</v>
      </c>
      <c r="L37" s="11" t="s">
        <v>72</v>
      </c>
    </row>
    <row r="38" spans="1:12" ht="47.25" x14ac:dyDescent="0.25">
      <c r="A38" s="77"/>
      <c r="B38" s="23" t="s">
        <v>32</v>
      </c>
      <c r="C38" s="30" t="s">
        <v>33</v>
      </c>
      <c r="D38" s="23" t="s">
        <v>14</v>
      </c>
      <c r="E38" s="25">
        <f>SUM(F38:J38)</f>
        <v>350</v>
      </c>
      <c r="F38" s="25">
        <v>305</v>
      </c>
      <c r="G38" s="58"/>
      <c r="H38" s="25">
        <v>35</v>
      </c>
      <c r="I38" s="25">
        <v>5</v>
      </c>
      <c r="J38" s="25">
        <v>5</v>
      </c>
      <c r="K38" s="14">
        <v>130</v>
      </c>
      <c r="L38" s="11" t="s">
        <v>70</v>
      </c>
    </row>
    <row r="39" spans="1:12" ht="15.75" x14ac:dyDescent="0.25">
      <c r="A39" s="47"/>
      <c r="B39" s="47" t="s">
        <v>113</v>
      </c>
      <c r="C39" s="48"/>
      <c r="D39" s="47"/>
      <c r="E39" s="61">
        <f>E37+E38</f>
        <v>500</v>
      </c>
      <c r="F39" s="61">
        <f t="shared" ref="F39:K39" si="12">F37+F38</f>
        <v>432</v>
      </c>
      <c r="G39" s="61">
        <f t="shared" si="12"/>
        <v>0</v>
      </c>
      <c r="H39" s="61">
        <f t="shared" si="12"/>
        <v>50</v>
      </c>
      <c r="I39" s="61">
        <f t="shared" si="12"/>
        <v>10</v>
      </c>
      <c r="J39" s="61">
        <f t="shared" si="12"/>
        <v>8</v>
      </c>
      <c r="K39" s="61">
        <f t="shared" si="12"/>
        <v>260</v>
      </c>
      <c r="L39" s="49"/>
    </row>
    <row r="40" spans="1:12" ht="78.75" x14ac:dyDescent="0.25">
      <c r="A40" s="8">
        <v>6</v>
      </c>
      <c r="B40" s="23" t="s">
        <v>35</v>
      </c>
      <c r="C40" s="31" t="s">
        <v>111</v>
      </c>
      <c r="D40" s="23" t="s">
        <v>55</v>
      </c>
      <c r="E40" s="57">
        <f t="shared" ref="E40" si="13">SUM(F40:J40)</f>
        <v>443</v>
      </c>
      <c r="F40" s="57">
        <v>391.1</v>
      </c>
      <c r="G40" s="57"/>
      <c r="H40" s="57">
        <v>44.5</v>
      </c>
      <c r="I40" s="57"/>
      <c r="J40" s="57">
        <v>7.4</v>
      </c>
      <c r="K40" s="8"/>
      <c r="L40" s="11"/>
    </row>
    <row r="41" spans="1:12" x14ac:dyDescent="0.25">
      <c r="A41" s="67"/>
      <c r="B41" s="47" t="s">
        <v>113</v>
      </c>
      <c r="C41" s="68"/>
      <c r="D41" s="68"/>
      <c r="E41" s="61">
        <f>E40</f>
        <v>443</v>
      </c>
      <c r="F41" s="61">
        <f t="shared" ref="F41:K41" si="14">F40</f>
        <v>391.1</v>
      </c>
      <c r="G41" s="61">
        <f t="shared" si="14"/>
        <v>0</v>
      </c>
      <c r="H41" s="61">
        <f t="shared" si="14"/>
        <v>44.5</v>
      </c>
      <c r="I41" s="61">
        <f t="shared" si="14"/>
        <v>0</v>
      </c>
      <c r="J41" s="61">
        <f t="shared" si="14"/>
        <v>7.4</v>
      </c>
      <c r="K41" s="61">
        <f t="shared" si="14"/>
        <v>0</v>
      </c>
      <c r="L41" s="47"/>
    </row>
    <row r="42" spans="1:12" ht="18.75" x14ac:dyDescent="0.25">
      <c r="A42" s="78" t="s">
        <v>119</v>
      </c>
      <c r="B42" s="79"/>
      <c r="C42" s="79"/>
      <c r="D42" s="80"/>
      <c r="E42" s="70">
        <f>E24+E29+E34+E36+E39+E41</f>
        <v>8688.84</v>
      </c>
      <c r="F42" s="70">
        <f t="shared" ref="F42:K42" si="15">F24+F29+F34+F36+F39+F41</f>
        <v>7623.6559999999999</v>
      </c>
      <c r="G42" s="70">
        <f t="shared" si="15"/>
        <v>0</v>
      </c>
      <c r="H42" s="70">
        <f t="shared" si="15"/>
        <v>953.88400000000001</v>
      </c>
      <c r="I42" s="70">
        <f t="shared" si="15"/>
        <v>15</v>
      </c>
      <c r="J42" s="70">
        <f t="shared" si="15"/>
        <v>96.300000000000011</v>
      </c>
      <c r="K42" s="70">
        <f t="shared" si="15"/>
        <v>457</v>
      </c>
      <c r="L42" s="69"/>
    </row>
    <row r="43" spans="1:12" ht="18.75" x14ac:dyDescent="0.25">
      <c r="A43" s="81" t="s">
        <v>118</v>
      </c>
      <c r="B43" s="82"/>
      <c r="C43" s="82"/>
      <c r="D43" s="83"/>
      <c r="E43" s="71">
        <f>E20+E42</f>
        <v>17685.440000000002</v>
      </c>
      <c r="F43" s="71">
        <f t="shared" ref="F43:K43" si="16">F20+F42</f>
        <v>13483.556</v>
      </c>
      <c r="G43" s="71">
        <f t="shared" si="16"/>
        <v>1000.6</v>
      </c>
      <c r="H43" s="71">
        <f t="shared" si="16"/>
        <v>953.88400000000001</v>
      </c>
      <c r="I43" s="71">
        <f t="shared" si="16"/>
        <v>2108.6999999999998</v>
      </c>
      <c r="J43" s="71">
        <f t="shared" si="16"/>
        <v>138.70000000000002</v>
      </c>
      <c r="K43" s="71">
        <f t="shared" si="16"/>
        <v>457</v>
      </c>
      <c r="L43" s="44"/>
    </row>
  </sheetData>
  <autoFilter ref="A6:K40">
    <sortState ref="A9:M20">
      <sortCondition ref="D6"/>
    </sortState>
  </autoFilter>
  <mergeCells count="26">
    <mergeCell ref="A3:J3"/>
    <mergeCell ref="A4:A6"/>
    <mergeCell ref="C4:C6"/>
    <mergeCell ref="D4:D6"/>
    <mergeCell ref="E4:J4"/>
    <mergeCell ref="K4:K6"/>
    <mergeCell ref="L4:L6"/>
    <mergeCell ref="B5:B6"/>
    <mergeCell ref="E5:E6"/>
    <mergeCell ref="F5:F6"/>
    <mergeCell ref="G5:H5"/>
    <mergeCell ref="I5:I6"/>
    <mergeCell ref="J5:J6"/>
    <mergeCell ref="A10:C10"/>
    <mergeCell ref="A14:C14"/>
    <mergeCell ref="A18:C18"/>
    <mergeCell ref="A20:D20"/>
    <mergeCell ref="A21:A24"/>
    <mergeCell ref="A37:A38"/>
    <mergeCell ref="A42:D42"/>
    <mergeCell ref="A43:D43"/>
    <mergeCell ref="B21:B23"/>
    <mergeCell ref="B24:D24"/>
    <mergeCell ref="B25:B28"/>
    <mergeCell ref="A25:A29"/>
    <mergeCell ref="A30:A33"/>
  </mergeCells>
  <pageMargins left="0.11811023622047245" right="0.11811023622047245" top="0.15748031496062992" bottom="0.15748031496062992" header="0" footer="0"/>
  <pageSetup paperSize="9" scale="77" fitToHeight="0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[1]Лист1!#REF!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39"/>
  <sheetViews>
    <sheetView zoomScaleNormal="100" workbookViewId="0">
      <selection activeCell="J10" sqref="J10"/>
    </sheetView>
  </sheetViews>
  <sheetFormatPr defaultColWidth="9.140625" defaultRowHeight="20.25" outlineLevelCol="1" x14ac:dyDescent="0.25"/>
  <cols>
    <col min="1" max="1" width="5.140625" style="1" customWidth="1"/>
    <col min="2" max="2" width="15.5703125" style="3" customWidth="1"/>
    <col min="3" max="3" width="13.5703125" style="3" customWidth="1"/>
    <col min="4" max="4" width="23.7109375" style="3" customWidth="1"/>
    <col min="5" max="5" width="25.42578125" style="3" customWidth="1"/>
    <col min="6" max="6" width="25.28515625" style="1" customWidth="1"/>
    <col min="7" max="7" width="15.140625" style="1" customWidth="1"/>
    <col min="8" max="8" width="13.5703125" style="1" customWidth="1" outlineLevel="1"/>
    <col min="9" max="9" width="10.5703125" style="1" customWidth="1" outlineLevel="1"/>
    <col min="10" max="10" width="11.7109375" style="1" customWidth="1" outlineLevel="1"/>
    <col min="11" max="11" width="20.42578125" style="5" customWidth="1" outlineLevel="1"/>
    <col min="12" max="12" width="14.140625" style="1" customWidth="1" outlineLevel="1"/>
    <col min="13" max="13" width="16.140625" style="1" customWidth="1"/>
    <col min="14" max="14" width="17.85546875" style="1" customWidth="1"/>
    <col min="15" max="16384" width="9.140625" style="1"/>
  </cols>
  <sheetData>
    <row r="1" spans="1:14" s="5" customFormat="1" x14ac:dyDescent="0.25">
      <c r="B1" s="3"/>
      <c r="C1" s="3"/>
      <c r="D1" s="3"/>
      <c r="E1" s="3"/>
      <c r="M1" s="9"/>
      <c r="N1" s="9" t="s">
        <v>26</v>
      </c>
    </row>
    <row r="2" spans="1:14" s="5" customFormat="1" ht="11.25" customHeight="1" x14ac:dyDescent="0.25">
      <c r="B2" s="3"/>
      <c r="C2" s="3"/>
      <c r="D2" s="3"/>
      <c r="E2" s="3"/>
    </row>
    <row r="3" spans="1:14" ht="35.25" customHeight="1" x14ac:dyDescent="0.25">
      <c r="A3" s="110" t="s">
        <v>102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4" ht="18.75" customHeight="1" x14ac:dyDescent="0.25">
      <c r="A4" s="104" t="s">
        <v>0</v>
      </c>
      <c r="B4" s="115" t="s">
        <v>1</v>
      </c>
      <c r="C4" s="116"/>
      <c r="D4" s="104" t="s">
        <v>2</v>
      </c>
      <c r="E4" s="111" t="s">
        <v>25</v>
      </c>
      <c r="F4" s="104" t="s">
        <v>10</v>
      </c>
      <c r="G4" s="100" t="s">
        <v>9</v>
      </c>
      <c r="H4" s="100"/>
      <c r="I4" s="114"/>
      <c r="J4" s="114"/>
      <c r="K4" s="114"/>
      <c r="L4" s="100"/>
      <c r="M4" s="100" t="s">
        <v>11</v>
      </c>
      <c r="N4" s="100" t="s">
        <v>24</v>
      </c>
    </row>
    <row r="5" spans="1:14" s="2" customFormat="1" ht="18.75" customHeight="1" x14ac:dyDescent="0.25">
      <c r="A5" s="101"/>
      <c r="B5" s="102" t="s">
        <v>6</v>
      </c>
      <c r="C5" s="102" t="s">
        <v>7</v>
      </c>
      <c r="D5" s="101"/>
      <c r="E5" s="112"/>
      <c r="F5" s="101"/>
      <c r="G5" s="104" t="s">
        <v>3</v>
      </c>
      <c r="H5" s="106" t="s">
        <v>4</v>
      </c>
      <c r="I5" s="108" t="s">
        <v>5</v>
      </c>
      <c r="J5" s="109"/>
      <c r="K5" s="104" t="s">
        <v>8</v>
      </c>
      <c r="L5" s="104" t="s">
        <v>12</v>
      </c>
      <c r="M5" s="101"/>
      <c r="N5" s="101"/>
    </row>
    <row r="6" spans="1:14" ht="49.5" customHeight="1" x14ac:dyDescent="0.25">
      <c r="A6" s="105"/>
      <c r="B6" s="103"/>
      <c r="C6" s="103"/>
      <c r="D6" s="105"/>
      <c r="E6" s="113"/>
      <c r="F6" s="105"/>
      <c r="G6" s="105"/>
      <c r="H6" s="107"/>
      <c r="I6" s="15" t="s">
        <v>6</v>
      </c>
      <c r="J6" s="15" t="s">
        <v>7</v>
      </c>
      <c r="K6" s="105"/>
      <c r="L6" s="105"/>
      <c r="M6" s="100"/>
      <c r="N6" s="100"/>
    </row>
    <row r="7" spans="1:14" ht="94.5" customHeight="1" x14ac:dyDescent="0.25">
      <c r="A7" s="8">
        <v>1</v>
      </c>
      <c r="B7" s="10" t="s">
        <v>62</v>
      </c>
      <c r="C7" s="21" t="s">
        <v>27</v>
      </c>
      <c r="D7" s="22" t="s">
        <v>28</v>
      </c>
      <c r="E7" s="8" t="s">
        <v>14</v>
      </c>
      <c r="F7" s="11" t="s">
        <v>29</v>
      </c>
      <c r="G7" s="25">
        <f t="shared" ref="G7:G8" si="0">SUM(H7:L7)</f>
        <v>688.1</v>
      </c>
      <c r="H7" s="26">
        <v>600</v>
      </c>
      <c r="I7" s="27">
        <v>80</v>
      </c>
      <c r="J7" s="26"/>
      <c r="K7" s="26"/>
      <c r="L7" s="28">
        <v>8.1</v>
      </c>
      <c r="M7" s="14">
        <v>46</v>
      </c>
      <c r="N7" s="11" t="s">
        <v>78</v>
      </c>
    </row>
    <row r="8" spans="1:14" ht="126" customHeight="1" x14ac:dyDescent="0.25">
      <c r="A8" s="8">
        <v>2</v>
      </c>
      <c r="B8" s="10" t="s">
        <v>62</v>
      </c>
      <c r="C8" s="21" t="s">
        <v>30</v>
      </c>
      <c r="D8" s="22" t="s">
        <v>31</v>
      </c>
      <c r="E8" s="23" t="s">
        <v>14</v>
      </c>
      <c r="F8" s="29" t="s">
        <v>75</v>
      </c>
      <c r="G8" s="25">
        <f t="shared" si="0"/>
        <v>600</v>
      </c>
      <c r="H8" s="26">
        <v>533.9</v>
      </c>
      <c r="I8" s="27">
        <v>60</v>
      </c>
      <c r="J8" s="26"/>
      <c r="K8" s="26"/>
      <c r="L8" s="28">
        <v>6.1</v>
      </c>
      <c r="M8" s="14">
        <v>50</v>
      </c>
      <c r="N8" s="11" t="s">
        <v>79</v>
      </c>
    </row>
    <row r="9" spans="1:14" ht="67.5" customHeight="1" x14ac:dyDescent="0.25">
      <c r="A9" s="8">
        <v>3</v>
      </c>
      <c r="B9" s="10" t="s">
        <v>62</v>
      </c>
      <c r="C9" s="23" t="s">
        <v>32</v>
      </c>
      <c r="D9" s="30" t="s">
        <v>33</v>
      </c>
      <c r="E9" s="23" t="s">
        <v>14</v>
      </c>
      <c r="F9" s="23" t="s">
        <v>34</v>
      </c>
      <c r="G9" s="26">
        <f>SUM(H9:L9)</f>
        <v>350</v>
      </c>
      <c r="H9" s="26">
        <v>305</v>
      </c>
      <c r="I9" s="27"/>
      <c r="J9" s="26">
        <v>35</v>
      </c>
      <c r="K9" s="26">
        <v>5</v>
      </c>
      <c r="L9" s="26">
        <v>5</v>
      </c>
      <c r="M9" s="23">
        <v>130</v>
      </c>
      <c r="N9" s="11" t="s">
        <v>70</v>
      </c>
    </row>
    <row r="10" spans="1:14" ht="84" customHeight="1" x14ac:dyDescent="0.25">
      <c r="A10" s="8">
        <v>4</v>
      </c>
      <c r="B10" s="10" t="s">
        <v>62</v>
      </c>
      <c r="C10" s="23" t="s">
        <v>35</v>
      </c>
      <c r="D10" s="30" t="s">
        <v>36</v>
      </c>
      <c r="E10" s="23" t="s">
        <v>14</v>
      </c>
      <c r="F10" s="23" t="s">
        <v>76</v>
      </c>
      <c r="G10" s="26">
        <f>SUM(H10:L10)</f>
        <v>675.5</v>
      </c>
      <c r="H10" s="26">
        <v>600</v>
      </c>
      <c r="I10" s="27">
        <v>68</v>
      </c>
      <c r="J10" s="26"/>
      <c r="K10" s="26"/>
      <c r="L10" s="26">
        <v>7.5</v>
      </c>
      <c r="M10" s="23">
        <v>75</v>
      </c>
      <c r="N10" s="11" t="s">
        <v>80</v>
      </c>
    </row>
    <row r="11" spans="1:14" ht="204.75" x14ac:dyDescent="0.25">
      <c r="A11" s="8">
        <v>5</v>
      </c>
      <c r="B11" s="10" t="s">
        <v>62</v>
      </c>
      <c r="C11" s="21" t="s">
        <v>27</v>
      </c>
      <c r="D11" s="22" t="s">
        <v>37</v>
      </c>
      <c r="E11" s="23" t="s">
        <v>38</v>
      </c>
      <c r="F11" s="24" t="s">
        <v>39</v>
      </c>
      <c r="G11" s="25">
        <f t="shared" ref="G11:G13" si="1">SUM(H11:L11)</f>
        <v>700</v>
      </c>
      <c r="H11" s="26">
        <v>600</v>
      </c>
      <c r="I11" s="27">
        <v>92.9</v>
      </c>
      <c r="J11" s="26"/>
      <c r="K11" s="26"/>
      <c r="L11" s="28">
        <v>7.1</v>
      </c>
      <c r="M11" s="14">
        <v>46</v>
      </c>
      <c r="N11" s="11" t="s">
        <v>81</v>
      </c>
    </row>
    <row r="12" spans="1:14" s="5" customFormat="1" ht="236.25" x14ac:dyDescent="0.25">
      <c r="A12" s="8">
        <v>6</v>
      </c>
      <c r="B12" s="10" t="s">
        <v>62</v>
      </c>
      <c r="C12" s="23" t="s">
        <v>40</v>
      </c>
      <c r="D12" s="31" t="s">
        <v>103</v>
      </c>
      <c r="E12" s="8" t="s">
        <v>38</v>
      </c>
      <c r="F12" s="8" t="s">
        <v>104</v>
      </c>
      <c r="G12" s="26">
        <f t="shared" si="1"/>
        <v>670</v>
      </c>
      <c r="H12" s="26">
        <v>530</v>
      </c>
      <c r="I12" s="27">
        <v>133.19999999999999</v>
      </c>
      <c r="J12" s="26"/>
      <c r="K12" s="26"/>
      <c r="L12" s="28">
        <v>6.8</v>
      </c>
      <c r="M12" s="23">
        <v>32</v>
      </c>
      <c r="N12" s="11" t="s">
        <v>105</v>
      </c>
    </row>
    <row r="13" spans="1:14" ht="236.25" x14ac:dyDescent="0.25">
      <c r="A13" s="8">
        <v>7</v>
      </c>
      <c r="B13" s="10" t="s">
        <v>62</v>
      </c>
      <c r="C13" s="23" t="s">
        <v>40</v>
      </c>
      <c r="D13" s="31" t="s">
        <v>41</v>
      </c>
      <c r="E13" s="8" t="s">
        <v>38</v>
      </c>
      <c r="F13" s="8" t="s">
        <v>42</v>
      </c>
      <c r="G13" s="26">
        <f t="shared" si="1"/>
        <v>670</v>
      </c>
      <c r="H13" s="26">
        <v>596</v>
      </c>
      <c r="I13" s="27">
        <v>67.2</v>
      </c>
      <c r="J13" s="26"/>
      <c r="K13" s="26"/>
      <c r="L13" s="28">
        <v>6.8</v>
      </c>
      <c r="M13" s="23">
        <v>32</v>
      </c>
      <c r="N13" s="11" t="s">
        <v>82</v>
      </c>
    </row>
    <row r="14" spans="1:14" ht="94.5" x14ac:dyDescent="0.25">
      <c r="A14" s="8">
        <v>8</v>
      </c>
      <c r="B14" s="10" t="s">
        <v>62</v>
      </c>
      <c r="C14" s="23" t="s">
        <v>43</v>
      </c>
      <c r="D14" s="31" t="s">
        <v>63</v>
      </c>
      <c r="E14" s="8" t="s">
        <v>44</v>
      </c>
      <c r="F14" s="8" t="s">
        <v>45</v>
      </c>
      <c r="G14" s="26">
        <f>SUM(H14:L14)</f>
        <v>1550</v>
      </c>
      <c r="H14" s="26">
        <v>800</v>
      </c>
      <c r="I14" s="27">
        <v>155</v>
      </c>
      <c r="J14" s="26"/>
      <c r="K14" s="26">
        <v>595</v>
      </c>
      <c r="L14" s="33"/>
      <c r="M14" s="32">
        <v>15</v>
      </c>
      <c r="N14" s="11" t="s">
        <v>83</v>
      </c>
    </row>
    <row r="15" spans="1:14" ht="94.5" x14ac:dyDescent="0.25">
      <c r="A15" s="8">
        <v>9</v>
      </c>
      <c r="B15" s="10" t="s">
        <v>62</v>
      </c>
      <c r="C15" s="21" t="s">
        <v>69</v>
      </c>
      <c r="D15" s="22" t="s">
        <v>64</v>
      </c>
      <c r="E15" s="8" t="s">
        <v>47</v>
      </c>
      <c r="F15" s="8" t="s">
        <v>77</v>
      </c>
      <c r="G15" s="25">
        <f t="shared" ref="G15:G17" si="2">SUM(H15:L15)</f>
        <v>500</v>
      </c>
      <c r="H15" s="26">
        <v>444.9</v>
      </c>
      <c r="I15" s="27"/>
      <c r="J15" s="26">
        <v>50</v>
      </c>
      <c r="K15" s="26"/>
      <c r="L15" s="28">
        <v>5.0999999999999996</v>
      </c>
      <c r="M15" s="14">
        <v>33</v>
      </c>
      <c r="N15" s="11" t="s">
        <v>71</v>
      </c>
    </row>
    <row r="16" spans="1:14" s="5" customFormat="1" ht="236.25" x14ac:dyDescent="0.25">
      <c r="A16" s="8">
        <v>10</v>
      </c>
      <c r="B16" s="10" t="s">
        <v>62</v>
      </c>
      <c r="C16" s="23" t="s">
        <v>40</v>
      </c>
      <c r="D16" s="31" t="s">
        <v>48</v>
      </c>
      <c r="E16" s="8" t="s">
        <v>47</v>
      </c>
      <c r="F16" s="8" t="s">
        <v>49</v>
      </c>
      <c r="G16" s="28">
        <f t="shared" si="2"/>
        <v>700</v>
      </c>
      <c r="H16" s="28">
        <v>600</v>
      </c>
      <c r="I16" s="28"/>
      <c r="J16" s="28">
        <v>93</v>
      </c>
      <c r="K16" s="28"/>
      <c r="L16" s="28">
        <v>7</v>
      </c>
      <c r="M16" s="23">
        <v>32</v>
      </c>
      <c r="N16" s="11" t="s">
        <v>98</v>
      </c>
    </row>
    <row r="17" spans="1:14" s="5" customFormat="1" ht="63" x14ac:dyDescent="0.25">
      <c r="A17" s="8">
        <v>11</v>
      </c>
      <c r="B17" s="10" t="s">
        <v>62</v>
      </c>
      <c r="C17" s="23" t="s">
        <v>46</v>
      </c>
      <c r="D17" s="31" t="s">
        <v>50</v>
      </c>
      <c r="E17" s="8" t="s">
        <v>47</v>
      </c>
      <c r="F17" s="8" t="s">
        <v>51</v>
      </c>
      <c r="G17" s="26">
        <f t="shared" si="2"/>
        <v>337.5</v>
      </c>
      <c r="H17" s="26">
        <v>299.75</v>
      </c>
      <c r="I17" s="26"/>
      <c r="J17" s="26">
        <v>33.75</v>
      </c>
      <c r="K17" s="26"/>
      <c r="L17" s="26">
        <v>4</v>
      </c>
      <c r="M17" s="8">
        <v>49</v>
      </c>
      <c r="N17" s="11" t="s">
        <v>89</v>
      </c>
    </row>
    <row r="18" spans="1:14" s="5" customFormat="1" ht="236.25" x14ac:dyDescent="0.25">
      <c r="A18" s="8">
        <v>12</v>
      </c>
      <c r="B18" s="10" t="s">
        <v>62</v>
      </c>
      <c r="C18" s="23" t="s">
        <v>40</v>
      </c>
      <c r="D18" s="31" t="s">
        <v>52</v>
      </c>
      <c r="E18" s="8" t="s">
        <v>21</v>
      </c>
      <c r="F18" s="8" t="s">
        <v>53</v>
      </c>
      <c r="G18" s="26">
        <f>SUM(H18:L18)</f>
        <v>2300</v>
      </c>
      <c r="H18" s="26">
        <v>800</v>
      </c>
      <c r="I18" s="26">
        <v>230</v>
      </c>
      <c r="J18" s="26"/>
      <c r="K18" s="26">
        <v>1270</v>
      </c>
      <c r="L18" s="26">
        <v>0</v>
      </c>
      <c r="M18" s="23">
        <v>32</v>
      </c>
      <c r="N18" s="11" t="s">
        <v>84</v>
      </c>
    </row>
    <row r="19" spans="1:14" s="5" customFormat="1" ht="204.75" x14ac:dyDescent="0.25">
      <c r="A19" s="8">
        <v>13</v>
      </c>
      <c r="B19" s="10" t="s">
        <v>62</v>
      </c>
      <c r="C19" s="23" t="s">
        <v>35</v>
      </c>
      <c r="D19" s="31" t="s">
        <v>99</v>
      </c>
      <c r="E19" s="8" t="s">
        <v>21</v>
      </c>
      <c r="F19" s="8" t="s">
        <v>54</v>
      </c>
      <c r="G19" s="26">
        <f>SUM(H19:L19)</f>
        <v>1143</v>
      </c>
      <c r="H19" s="26">
        <v>800</v>
      </c>
      <c r="I19" s="26">
        <v>114.3</v>
      </c>
      <c r="J19" s="26"/>
      <c r="K19" s="26">
        <v>228.7</v>
      </c>
      <c r="L19" s="26"/>
      <c r="M19" s="8">
        <v>75</v>
      </c>
      <c r="N19" s="11" t="s">
        <v>85</v>
      </c>
    </row>
    <row r="20" spans="1:14" s="5" customFormat="1" ht="78.75" x14ac:dyDescent="0.25">
      <c r="A20" s="8">
        <v>14</v>
      </c>
      <c r="B20" s="10" t="s">
        <v>62</v>
      </c>
      <c r="C20" s="21" t="s">
        <v>27</v>
      </c>
      <c r="D20" s="22" t="s">
        <v>65</v>
      </c>
      <c r="E20" s="23" t="s">
        <v>55</v>
      </c>
      <c r="F20" s="29" t="s">
        <v>73</v>
      </c>
      <c r="G20" s="25">
        <f t="shared" ref="G20:G26" si="3">SUM(H20:L20)</f>
        <v>1123.8000000000002</v>
      </c>
      <c r="H20" s="26">
        <v>1000</v>
      </c>
      <c r="I20" s="26"/>
      <c r="J20" s="26">
        <v>112.4</v>
      </c>
      <c r="K20" s="26"/>
      <c r="L20" s="26">
        <v>11.4</v>
      </c>
      <c r="M20" s="14">
        <v>46</v>
      </c>
      <c r="N20" s="11" t="s">
        <v>97</v>
      </c>
    </row>
    <row r="21" spans="1:14" s="5" customFormat="1" ht="110.25" x14ac:dyDescent="0.25">
      <c r="A21" s="8">
        <v>15</v>
      </c>
      <c r="B21" s="10" t="s">
        <v>62</v>
      </c>
      <c r="C21" s="21" t="s">
        <v>30</v>
      </c>
      <c r="D21" s="22" t="s">
        <v>56</v>
      </c>
      <c r="E21" s="23" t="s">
        <v>55</v>
      </c>
      <c r="F21" s="24" t="s">
        <v>57</v>
      </c>
      <c r="G21" s="25">
        <f t="shared" si="3"/>
        <v>600</v>
      </c>
      <c r="H21" s="26">
        <v>533.9</v>
      </c>
      <c r="I21" s="26"/>
      <c r="J21" s="26">
        <v>60</v>
      </c>
      <c r="K21" s="26"/>
      <c r="L21" s="26">
        <v>6.1</v>
      </c>
      <c r="M21" s="14">
        <v>50</v>
      </c>
      <c r="N21" s="11" t="s">
        <v>86</v>
      </c>
    </row>
    <row r="22" spans="1:14" s="5" customFormat="1" ht="94.5" x14ac:dyDescent="0.25">
      <c r="A22" s="8">
        <v>16</v>
      </c>
      <c r="B22" s="10" t="s">
        <v>62</v>
      </c>
      <c r="C22" s="21" t="s">
        <v>32</v>
      </c>
      <c r="D22" s="22" t="s">
        <v>58</v>
      </c>
      <c r="E22" s="23" t="s">
        <v>55</v>
      </c>
      <c r="F22" s="24" t="s">
        <v>59</v>
      </c>
      <c r="G22" s="25">
        <f t="shared" si="3"/>
        <v>150</v>
      </c>
      <c r="H22" s="26">
        <v>127</v>
      </c>
      <c r="I22" s="26"/>
      <c r="J22" s="26">
        <v>15</v>
      </c>
      <c r="K22" s="26">
        <v>5</v>
      </c>
      <c r="L22" s="26">
        <v>3</v>
      </c>
      <c r="M22" s="14">
        <v>130</v>
      </c>
      <c r="N22" s="11" t="s">
        <v>72</v>
      </c>
    </row>
    <row r="23" spans="1:14" s="5" customFormat="1" ht="78.75" x14ac:dyDescent="0.25">
      <c r="A23" s="8">
        <v>17</v>
      </c>
      <c r="B23" s="10" t="s">
        <v>62</v>
      </c>
      <c r="C23" s="21" t="s">
        <v>40</v>
      </c>
      <c r="D23" s="22" t="s">
        <v>67</v>
      </c>
      <c r="E23" s="8" t="s">
        <v>55</v>
      </c>
      <c r="F23" s="29" t="s">
        <v>74</v>
      </c>
      <c r="G23" s="25">
        <f t="shared" si="3"/>
        <v>1195</v>
      </c>
      <c r="H23" s="26">
        <v>1000</v>
      </c>
      <c r="I23" s="36"/>
      <c r="J23" s="26">
        <v>182.9</v>
      </c>
      <c r="K23" s="26">
        <v>0</v>
      </c>
      <c r="L23" s="28">
        <v>12.1</v>
      </c>
      <c r="M23" s="14">
        <v>32</v>
      </c>
      <c r="N23" s="11" t="s">
        <v>94</v>
      </c>
    </row>
    <row r="24" spans="1:14" s="5" customFormat="1" ht="94.5" x14ac:dyDescent="0.25">
      <c r="A24" s="8">
        <v>18</v>
      </c>
      <c r="B24" s="10" t="s">
        <v>62</v>
      </c>
      <c r="C24" s="21" t="s">
        <v>40</v>
      </c>
      <c r="D24" s="31" t="s">
        <v>60</v>
      </c>
      <c r="E24" s="23" t="s">
        <v>55</v>
      </c>
      <c r="F24" s="23" t="s">
        <v>61</v>
      </c>
      <c r="G24" s="26">
        <f t="shared" si="3"/>
        <v>600</v>
      </c>
      <c r="H24" s="26">
        <v>533.9</v>
      </c>
      <c r="I24" s="26"/>
      <c r="J24" s="26">
        <v>60</v>
      </c>
      <c r="K24" s="26"/>
      <c r="L24" s="26">
        <v>6.1</v>
      </c>
      <c r="M24" s="23">
        <v>32</v>
      </c>
      <c r="N24" s="11" t="s">
        <v>95</v>
      </c>
    </row>
    <row r="25" spans="1:14" s="5" customFormat="1" ht="110.25" x14ac:dyDescent="0.25">
      <c r="A25" s="8">
        <v>19</v>
      </c>
      <c r="B25" s="10" t="s">
        <v>62</v>
      </c>
      <c r="C25" s="23" t="s">
        <v>46</v>
      </c>
      <c r="D25" s="31" t="s">
        <v>66</v>
      </c>
      <c r="E25" s="23" t="s">
        <v>55</v>
      </c>
      <c r="F25" s="24" t="s">
        <v>88</v>
      </c>
      <c r="G25" s="28">
        <f t="shared" si="3"/>
        <v>340</v>
      </c>
      <c r="H25" s="28">
        <v>302.5</v>
      </c>
      <c r="I25" s="28"/>
      <c r="J25" s="28">
        <v>34</v>
      </c>
      <c r="K25" s="28"/>
      <c r="L25" s="28">
        <v>3.5</v>
      </c>
      <c r="M25" s="8">
        <v>49</v>
      </c>
      <c r="N25" s="11" t="s">
        <v>87</v>
      </c>
    </row>
    <row r="26" spans="1:14" s="5" customFormat="1" ht="110.25" x14ac:dyDescent="0.25">
      <c r="A26" s="8">
        <v>20</v>
      </c>
      <c r="B26" s="10" t="s">
        <v>62</v>
      </c>
      <c r="C26" s="23" t="s">
        <v>40</v>
      </c>
      <c r="D26" s="31" t="s">
        <v>68</v>
      </c>
      <c r="E26" s="8" t="s">
        <v>55</v>
      </c>
      <c r="F26" s="37" t="s">
        <v>93</v>
      </c>
      <c r="G26" s="74">
        <f t="shared" si="3"/>
        <v>676.26700000000005</v>
      </c>
      <c r="H26" s="28">
        <v>600</v>
      </c>
      <c r="I26" s="28"/>
      <c r="J26" s="74">
        <v>66.667000000000002</v>
      </c>
      <c r="K26" s="28"/>
      <c r="L26" s="28">
        <v>9.6</v>
      </c>
      <c r="M26" s="8">
        <v>32</v>
      </c>
      <c r="N26" s="11" t="s">
        <v>96</v>
      </c>
    </row>
    <row r="27" spans="1:14" s="5" customFormat="1" ht="215.25" customHeight="1" x14ac:dyDescent="0.25">
      <c r="A27" s="35">
        <v>21</v>
      </c>
      <c r="B27" s="10" t="s">
        <v>107</v>
      </c>
      <c r="C27" s="23" t="s">
        <v>46</v>
      </c>
      <c r="D27" s="34" t="s">
        <v>108</v>
      </c>
      <c r="E27" s="23" t="s">
        <v>20</v>
      </c>
      <c r="F27" s="24" t="s">
        <v>100</v>
      </c>
      <c r="G27" s="72">
        <f>SUM(H27:L27)</f>
        <v>671.66700000000003</v>
      </c>
      <c r="H27" s="26">
        <v>600</v>
      </c>
      <c r="I27" s="36"/>
      <c r="J27" s="75">
        <v>66.667000000000002</v>
      </c>
      <c r="K27" s="26"/>
      <c r="L27" s="26">
        <v>5</v>
      </c>
      <c r="M27" s="8">
        <v>49</v>
      </c>
      <c r="N27" s="11" t="s">
        <v>101</v>
      </c>
    </row>
    <row r="28" spans="1:14" s="5" customFormat="1" ht="126" x14ac:dyDescent="0.25">
      <c r="A28" s="8">
        <v>22</v>
      </c>
      <c r="B28" s="39" t="s">
        <v>62</v>
      </c>
      <c r="C28" s="23" t="s">
        <v>46</v>
      </c>
      <c r="D28" s="31" t="s">
        <v>109</v>
      </c>
      <c r="E28" s="23" t="s">
        <v>20</v>
      </c>
      <c r="F28" s="11" t="s">
        <v>90</v>
      </c>
      <c r="G28" s="40">
        <f t="shared" ref="G28:G30" si="4">SUM(H28:L28)</f>
        <v>561.60599999999999</v>
      </c>
      <c r="H28" s="20">
        <v>494.60599999999999</v>
      </c>
      <c r="I28" s="20"/>
      <c r="J28" s="20">
        <v>56</v>
      </c>
      <c r="K28" s="20">
        <v>5</v>
      </c>
      <c r="L28" s="20">
        <v>6</v>
      </c>
      <c r="M28" s="38"/>
      <c r="N28" s="11"/>
    </row>
    <row r="29" spans="1:14" s="5" customFormat="1" ht="252" x14ac:dyDescent="0.25">
      <c r="A29" s="8">
        <v>23</v>
      </c>
      <c r="B29" s="39" t="s">
        <v>62</v>
      </c>
      <c r="C29" s="23" t="s">
        <v>27</v>
      </c>
      <c r="D29" s="31" t="s">
        <v>110</v>
      </c>
      <c r="E29" s="23" t="s">
        <v>55</v>
      </c>
      <c r="F29" s="11" t="s">
        <v>92</v>
      </c>
      <c r="G29" s="40">
        <f t="shared" si="4"/>
        <v>440</v>
      </c>
      <c r="H29" s="20">
        <v>391</v>
      </c>
      <c r="I29" s="20"/>
      <c r="J29" s="20">
        <v>44</v>
      </c>
      <c r="K29" s="20"/>
      <c r="L29" s="20">
        <v>5</v>
      </c>
      <c r="M29" s="38"/>
      <c r="N29" s="11"/>
    </row>
    <row r="30" spans="1:14" s="5" customFormat="1" ht="141.75" x14ac:dyDescent="0.25">
      <c r="A30" s="8">
        <v>24</v>
      </c>
      <c r="B30" s="10" t="s">
        <v>62</v>
      </c>
      <c r="C30" s="23" t="s">
        <v>35</v>
      </c>
      <c r="D30" s="31" t="s">
        <v>111</v>
      </c>
      <c r="E30" s="23" t="s">
        <v>55</v>
      </c>
      <c r="F30" s="8" t="s">
        <v>91</v>
      </c>
      <c r="G30" s="20">
        <f t="shared" si="4"/>
        <v>443</v>
      </c>
      <c r="H30" s="20">
        <v>391.1</v>
      </c>
      <c r="I30" s="20"/>
      <c r="J30" s="20">
        <v>44.5</v>
      </c>
      <c r="K30" s="20"/>
      <c r="L30" s="20">
        <v>7.4</v>
      </c>
      <c r="M30" s="38"/>
      <c r="N30" s="11"/>
    </row>
    <row r="31" spans="1:14" x14ac:dyDescent="0.25">
      <c r="A31" s="42"/>
      <c r="B31" s="43"/>
      <c r="C31" s="43"/>
      <c r="D31" s="43"/>
      <c r="E31" s="43"/>
      <c r="F31" s="45" t="s">
        <v>106</v>
      </c>
      <c r="G31" s="46">
        <f>SUM(G7:G30)</f>
        <v>17685.440000000002</v>
      </c>
      <c r="H31" s="46">
        <f t="shared" ref="H31:L31" si="5">SUM(H7:H30)</f>
        <v>13483.555999999999</v>
      </c>
      <c r="I31" s="46">
        <f t="shared" si="5"/>
        <v>1000.5999999999999</v>
      </c>
      <c r="J31" s="46">
        <f t="shared" si="5"/>
        <v>953.88400000000001</v>
      </c>
      <c r="K31" s="46">
        <f t="shared" si="5"/>
        <v>2108.6999999999998</v>
      </c>
      <c r="L31" s="46">
        <f t="shared" si="5"/>
        <v>138.69999999999996</v>
      </c>
      <c r="M31" s="44"/>
      <c r="N31" s="44"/>
    </row>
    <row r="32" spans="1:14" ht="18.75" x14ac:dyDescent="0.25">
      <c r="A32" s="6"/>
      <c r="B32" s="118"/>
      <c r="C32" s="118"/>
      <c r="D32" s="12"/>
      <c r="E32" s="12"/>
      <c r="F32" s="12"/>
      <c r="G32" s="12"/>
      <c r="H32" s="12"/>
      <c r="I32" s="12"/>
      <c r="J32" s="12"/>
      <c r="K32" s="12"/>
      <c r="L32" s="12"/>
    </row>
    <row r="33" spans="1:12" s="5" customFormat="1" ht="114.75" customHeight="1" x14ac:dyDescent="0.25">
      <c r="A33" s="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1:12" ht="60.75" customHeight="1" x14ac:dyDescent="0.25">
      <c r="A34" s="4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1:12" ht="18.75" x14ac:dyDescent="0.25"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8.75" x14ac:dyDescent="0.25"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s="5" customFormat="1" ht="62.25" customHeight="1" x14ac:dyDescent="0.25"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 ht="75.75" customHeight="1" x14ac:dyDescent="0.2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2" x14ac:dyDescent="0.25">
      <c r="B39" s="7"/>
    </row>
  </sheetData>
  <autoFilter ref="A6:M30">
    <sortState ref="A9:M20">
      <sortCondition ref="E6"/>
    </sortState>
  </autoFilter>
  <mergeCells count="21">
    <mergeCell ref="B33:L33"/>
    <mergeCell ref="B38:L38"/>
    <mergeCell ref="E4:E6"/>
    <mergeCell ref="H5:H6"/>
    <mergeCell ref="C5:C6"/>
    <mergeCell ref="F4:F6"/>
    <mergeCell ref="B34:L34"/>
    <mergeCell ref="B32:C32"/>
    <mergeCell ref="B37:L37"/>
    <mergeCell ref="N4:N6"/>
    <mergeCell ref="M4:M6"/>
    <mergeCell ref="A3:L3"/>
    <mergeCell ref="I5:J5"/>
    <mergeCell ref="G4:L4"/>
    <mergeCell ref="L5:L6"/>
    <mergeCell ref="G5:G6"/>
    <mergeCell ref="B4:C4"/>
    <mergeCell ref="A4:A6"/>
    <mergeCell ref="B5:B6"/>
    <mergeCell ref="K5:K6"/>
    <mergeCell ref="D4:D6"/>
  </mergeCells>
  <phoneticPr fontId="7" type="noConversion"/>
  <pageMargins left="0.11811023622047245" right="0.11811023622047245" top="0.15748031496062992" bottom="0.15748031496062992" header="0" footer="0"/>
  <pageSetup paperSize="9" scale="65" fitToHeight="0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[1]Лист1!#REF!</xm:f>
          </x14:formula1>
          <xm:sqref>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3"/>
  <sheetViews>
    <sheetView workbookViewId="0">
      <selection activeCell="A12" sqref="A12"/>
    </sheetView>
  </sheetViews>
  <sheetFormatPr defaultRowHeight="15" x14ac:dyDescent="0.25"/>
  <cols>
    <col min="1" max="1" width="90.7109375" customWidth="1"/>
  </cols>
  <sheetData>
    <row r="3" spans="1:1" ht="15.75" x14ac:dyDescent="0.25">
      <c r="A3" s="16" t="s">
        <v>13</v>
      </c>
    </row>
    <row r="4" spans="1:1" ht="15.75" x14ac:dyDescent="0.25">
      <c r="A4" s="17" t="s">
        <v>14</v>
      </c>
    </row>
    <row r="5" spans="1:1" ht="15.75" x14ac:dyDescent="0.25">
      <c r="A5" s="17" t="s">
        <v>15</v>
      </c>
    </row>
    <row r="6" spans="1:1" ht="15.75" x14ac:dyDescent="0.25">
      <c r="A6" s="18" t="s">
        <v>16</v>
      </c>
    </row>
    <row r="7" spans="1:1" ht="15.75" x14ac:dyDescent="0.25">
      <c r="A7" s="17" t="s">
        <v>17</v>
      </c>
    </row>
    <row r="8" spans="1:1" ht="15.75" x14ac:dyDescent="0.25">
      <c r="A8" s="17" t="s">
        <v>18</v>
      </c>
    </row>
    <row r="9" spans="1:1" ht="15.75" x14ac:dyDescent="0.25">
      <c r="A9" s="19" t="s">
        <v>19</v>
      </c>
    </row>
    <row r="10" spans="1:1" ht="15.75" x14ac:dyDescent="0.25">
      <c r="A10" s="19" t="s">
        <v>20</v>
      </c>
    </row>
    <row r="11" spans="1:1" ht="15.75" x14ac:dyDescent="0.25">
      <c r="A11" s="18" t="s">
        <v>21</v>
      </c>
    </row>
    <row r="12" spans="1:1" ht="31.5" x14ac:dyDescent="0.25">
      <c r="A12" s="19" t="s">
        <v>22</v>
      </c>
    </row>
    <row r="13" spans="1:1" ht="15.75" x14ac:dyDescent="0.25">
      <c r="A13" s="1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разделение по району и сп</vt:lpstr>
      <vt:lpstr>Перечень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Антон Сергеевич</dc:creator>
  <cp:lastModifiedBy>User</cp:lastModifiedBy>
  <cp:lastPrinted>2021-02-02T08:24:10Z</cp:lastPrinted>
  <dcterms:created xsi:type="dcterms:W3CDTF">2016-09-02T08:07:46Z</dcterms:created>
  <dcterms:modified xsi:type="dcterms:W3CDTF">2021-02-10T11:51:03Z</dcterms:modified>
</cp:coreProperties>
</file>